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11355" windowHeight="9030" activeTab="1"/>
  </bookViews>
  <sheets>
    <sheet name="Форма 1.9" sheetId="1" r:id="rId1"/>
    <sheet name="Форма 1.7" sheetId="2" r:id="rId2"/>
    <sheet name="Форма 9.1" sheetId="3" state="hidden" r:id="rId3"/>
    <sheet name="Форма 9.2" sheetId="4" state="hidden" r:id="rId4"/>
    <sheet name="Лист1" sheetId="5" state="hidden" r:id="rId5"/>
  </sheets>
  <definedNames>
    <definedName name="sub_19001" localSheetId="0">'Форма 1.9'!$A$11</definedName>
    <definedName name="sub_19002" localSheetId="0">'Форма 1.9'!$A$13</definedName>
    <definedName name="sub_19003" localSheetId="0">'Форма 1.9'!$A$14</definedName>
    <definedName name="sub_19004" localSheetId="0">'Форма 1.9'!$A$15</definedName>
    <definedName name="sub_19005" localSheetId="0">'Форма 1.9'!$A$16</definedName>
    <definedName name="sub_19006" localSheetId="0">'Форма 1.9'!$A$17</definedName>
    <definedName name="sub_19007" localSheetId="0">'Форма 1.9'!$A$18</definedName>
    <definedName name="sub_19011" localSheetId="0">'Форма 1.9'!$A$12</definedName>
    <definedName name="sub_91000" localSheetId="0">'Форма 1.9'!#REF!</definedName>
    <definedName name="sub_91001" localSheetId="0">'Форма 1.9'!#REF!</definedName>
    <definedName name="sub_91002" localSheetId="0">'Форма 1.9'!#REF!</definedName>
    <definedName name="sub_91003" localSheetId="0">'Форма 1.9'!#REF!</definedName>
    <definedName name="sub_91004" localSheetId="0">'Форма 1.9'!#REF!</definedName>
    <definedName name="sub_91005" localSheetId="0">'Форма 1.9'!#REF!</definedName>
    <definedName name="sub_91006" localSheetId="0">'Форма 1.9'!#REF!</definedName>
    <definedName name="sub_91007" localSheetId="0">'Форма 1.9'!#REF!</definedName>
    <definedName name="sub_91008" localSheetId="0">'Форма 1.9'!#REF!</definedName>
    <definedName name="sub_91009" localSheetId="0">'Форма 1.9'!#REF!</definedName>
    <definedName name="sub_9111" localSheetId="0">'Форма 1.9'!$A$41</definedName>
    <definedName name="sub_92000" localSheetId="1">'Форма 1.7'!#REF!</definedName>
    <definedName name="sub_92001" localSheetId="1">'Форма 1.7'!#REF!</definedName>
    <definedName name="sub_92002" localSheetId="1">'Форма 1.7'!#REF!</definedName>
    <definedName name="sub_92003" localSheetId="1">'Форма 1.7'!#REF!</definedName>
    <definedName name="sub_92004" localSheetId="1">'Форма 1.7'!#REF!</definedName>
    <definedName name="sub_92005" localSheetId="1">'Форма 1.7'!#REF!</definedName>
    <definedName name="sub_92006" localSheetId="1">'Форма 1.7'!#REF!</definedName>
    <definedName name="sub_92007" localSheetId="1">'Форма 1.7'!#REF!</definedName>
    <definedName name="sub_92008" localSheetId="1">'Форма 1.7'!#REF!</definedName>
    <definedName name="_xlnm.Print_Area" localSheetId="1">'Форма 1.7'!$A$1:$I$78</definedName>
  </definedNames>
  <calcPr fullCalcOnLoad="1"/>
</workbook>
</file>

<file path=xl/sharedStrings.xml><?xml version="1.0" encoding="utf-8"?>
<sst xmlns="http://schemas.openxmlformats.org/spreadsheetml/2006/main" count="165" uniqueCount="114">
  <si>
    <t>№ п/п</t>
  </si>
  <si>
    <t>_________________________________________________________________________</t>
  </si>
  <si>
    <t>Должность Ф.И.О. Подпись</t>
  </si>
  <si>
    <t>N пп</t>
  </si>
  <si>
    <t>ЛЭП менее 10 км</t>
  </si>
  <si>
    <t>Группы территориальных сетевых организации</t>
  </si>
  <si>
    <t>ЛЭП 7 500 км и более, доля КЛ менее 10%, Средняя летняя температура менее 20°С, Число разъединителей и выключателей менее 25 000 шт.</t>
  </si>
  <si>
    <t>ЛЭП 7 500 км и более, доля КЛ менее 10%, Средняя летняя температура 20°С и более</t>
  </si>
  <si>
    <t>ЛЭП 7 500 км и более, доля КЛ менее 10%, Средняя летняя температура менее 20°С, Число разъединителей и выключателей 25 000 шт. и более</t>
  </si>
  <si>
    <t>ЛЭП 7 500 км и более, доля КЛ 10% и более</t>
  </si>
  <si>
    <t>ЛЭП 10 км и более и менее 7500 км, доля КЛ 30% и более</t>
  </si>
  <si>
    <t>ЛЭП 10 км и более и менее 7500 км, доля КЛ менее 30%, плотность менее 20 шт. /км, Число точек поставки 10 000 шт. и более</t>
  </si>
  <si>
    <t>ЛЭП 10 км и более и менее 7500 км, доля КЛ менее 30%, Плотность 20 шт. /км и более</t>
  </si>
  <si>
    <t>Показатель</t>
  </si>
  <si>
    <t>Описание</t>
  </si>
  <si>
    <t>(обоснование)</t>
  </si>
  <si>
    <t>Значение показателя, годы:</t>
  </si>
  <si>
    <r>
      <t>Показатель уровня качества осуществляемого технологического присоединения (П</t>
    </r>
    <r>
      <rPr>
        <sz val="8"/>
        <rFont val="Times New Roman"/>
        <family val="1"/>
      </rPr>
      <t>тпр</t>
    </r>
    <r>
      <rPr>
        <sz val="12"/>
        <rFont val="Times New Roman"/>
        <family val="1"/>
      </rPr>
      <t xml:space="preserve"> )               </t>
    </r>
  </si>
  <si>
    <r>
      <t>Показатель средней продолжительности прекращений передачи электрической энергии на точку поставки (П</t>
    </r>
    <r>
      <rPr>
        <i/>
        <sz val="12"/>
        <rFont val="Times New Roman"/>
        <family val="1"/>
      </rPr>
      <t>saidi</t>
    </r>
    <r>
      <rPr>
        <sz val="12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</si>
  <si>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i/>
        <sz val="12"/>
        <rFont val="Times New Roman"/>
        <family val="1"/>
      </rPr>
      <t>saifi</t>
    </r>
    <r>
      <rPr>
        <sz val="12"/>
        <rFont val="Times New Roman"/>
        <family val="1"/>
      </rPr>
      <t>), шт.</t>
    </r>
  </si>
  <si>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</si>
  <si>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</si>
  <si>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Характеристики и (или) условия деятельности сетевой организации*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</si>
  <si>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</si>
  <si>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</si>
  <si>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</si>
  <si>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</si>
  <si>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</si>
  <si>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</si>
  <si>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</si>
  <si>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Средняя летняя температура, °С</t>
  </si>
  <si>
    <t>-</t>
  </si>
  <si>
    <t>N п./п.</t>
  </si>
  <si>
    <r>
      <t>Номер группы (m) территориальной сетевой организации по показателю (П</t>
    </r>
    <r>
      <rPr>
        <i/>
        <sz val="12"/>
        <rFont val="Times New Roman"/>
        <family val="1"/>
      </rPr>
      <t>saidi</t>
    </r>
    <r>
      <rPr>
        <sz val="12"/>
        <rFont val="Times New Roman"/>
        <family val="1"/>
      </rPr>
      <t xml:space="preserve"> )</t>
    </r>
  </si>
  <si>
    <r>
      <t>Номер группы (m) территориальной сетевой организации по показателю (П</t>
    </r>
    <r>
      <rPr>
        <i/>
        <sz val="12"/>
        <rFont val="Times New Roman"/>
        <family val="1"/>
      </rPr>
      <t>saifi</t>
    </r>
    <r>
      <rPr>
        <sz val="12"/>
        <rFont val="Times New Roman"/>
        <family val="1"/>
      </rPr>
      <t>)</t>
    </r>
  </si>
  <si>
    <t>1.1.</t>
  </si>
  <si>
    <t>Значение показателя</t>
  </si>
  <si>
    <t>Группы территориальных сетевых организаций</t>
  </si>
  <si>
    <t>ЛЭП от 10 км и более и менее 100 км</t>
  </si>
  <si>
    <t>ЛЭП 7 500 км и более, доля КЛ менее 10%</t>
  </si>
  <si>
    <t>ЛЭП 3 000 км и более и менее 7 500 км, доля КЛ менее 15%</t>
  </si>
  <si>
    <t>ЛЭП 3 000 км и более и менее 7 500 км, доля КЛ 15% и более</t>
  </si>
  <si>
    <t>ЛЭП 100 км и более и менее 3 000 км, доля КЛ 35% и более</t>
  </si>
  <si>
    <t>ЛЭП 100 км и более и менее 3 000 км, доля КЛ менее 35%</t>
  </si>
  <si>
    <r>
      <t>Форма 9.1.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</t>
    </r>
    <r>
      <rPr>
        <b/>
        <i/>
        <sz val="12"/>
        <color indexed="63"/>
        <rFont val="Times New Roman"/>
        <family val="1"/>
      </rPr>
      <t>saidi</t>
    </r>
    <r>
      <rPr>
        <b/>
        <sz val="12"/>
        <color indexed="63"/>
        <rFont val="Times New Roman"/>
        <family val="1"/>
      </rPr>
      <t>)</t>
    </r>
  </si>
  <si>
    <r>
      <t>Форма 9.2.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</t>
    </r>
    <r>
      <rPr>
        <b/>
        <i/>
        <sz val="12"/>
        <color indexed="8"/>
        <rFont val="Times New Roman"/>
        <family val="1"/>
      </rPr>
      <t>saifi</t>
    </r>
    <r>
      <rPr>
        <b/>
        <sz val="12"/>
        <color indexed="8"/>
        <rFont val="Times New Roman"/>
        <family val="1"/>
      </rPr>
      <t>)</t>
    </r>
  </si>
  <si>
    <t>ЛЭП 10 км и более и менее 7500 км, доля КЛ менее 30%, плотность менее 20 шт. /км, Число точек поставки менее 10 000 шт.</t>
  </si>
  <si>
    <t>Наименование показателя</t>
  </si>
  <si>
    <r>
      <t>Определение темпа улучшения показателей уровня надежности оказываемых услуг Пsaidi (r</t>
    </r>
    <r>
      <rPr>
        <b/>
        <sz val="8"/>
        <rFont val="Times New Roman"/>
        <family val="1"/>
      </rPr>
      <t>m</t>
    </r>
    <r>
      <rPr>
        <b/>
        <sz val="12"/>
        <rFont val="Times New Roman"/>
        <family val="1"/>
      </rPr>
      <t>)</t>
    </r>
  </si>
  <si>
    <r>
      <t>Определение темпа улучшения показателей уровня надежности оказываемых услуг Пsaifi (r</t>
    </r>
    <r>
      <rPr>
        <b/>
        <sz val="8"/>
        <rFont val="Times New Roman"/>
        <family val="1"/>
      </rPr>
      <t>m</t>
    </r>
    <r>
      <rPr>
        <b/>
        <sz val="12"/>
        <rFont val="Times New Roman"/>
        <family val="1"/>
      </rPr>
      <t>)</t>
    </r>
  </si>
  <si>
    <t>Форма 1.7. Предложения 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</si>
  <si>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Базовое значение показателя наденжности</t>
  </si>
  <si>
    <t>Максимальная динамика улучшения плановых показателей</t>
  </si>
  <si>
    <t>2023 год</t>
  </si>
  <si>
    <t>2024 год</t>
  </si>
  <si>
    <t>______________________________</t>
  </si>
  <si>
    <t>* ЛЭП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</si>
  <si>
    <t>Доля КЛ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</si>
  <si>
    <t>Число разъединителей и выключателей - совокупное число разъединителей и выключателей территориальной сетевой организации, шт.;</t>
  </si>
  <si>
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</si>
  <si>
    <t>Число точек поставки - значение максимального за год числа точек поставки потребителей услуг территориальной сетевой организации, используемое для расчета показателей надежности и индикативных показателей надежности в соответствии с настоящими методическими указаниями, шт.;</t>
  </si>
  <si>
    <t>Плотность - отношение числа точек поставки к ЛЭП, шт./км.</t>
  </si>
  <si>
    <t>N группы</t>
  </si>
  <si>
    <r>
      <t>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</t>
    </r>
    <r>
      <rPr>
        <b/>
        <i/>
        <sz val="12"/>
        <color indexed="63"/>
        <rFont val="Times New Roman"/>
        <family val="1"/>
      </rPr>
      <t>saidi</t>
    </r>
    <r>
      <rPr>
        <b/>
        <sz val="12"/>
        <color indexed="63"/>
        <rFont val="Times New Roman"/>
        <family val="1"/>
      </rPr>
      <t>)</t>
    </r>
  </si>
  <si>
    <r>
      <t>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</t>
    </r>
    <r>
      <rPr>
        <b/>
        <i/>
        <sz val="12"/>
        <color indexed="8"/>
        <rFont val="Times New Roman"/>
        <family val="1"/>
      </rPr>
      <t>saifi</t>
    </r>
    <r>
      <rPr>
        <b/>
        <sz val="12"/>
        <color indexed="8"/>
        <rFont val="Times New Roman"/>
        <family val="1"/>
      </rPr>
      <t>)</t>
    </r>
  </si>
  <si>
    <t>Справочно:</t>
  </si>
  <si>
    <t>(наименование сетевой организации)</t>
  </si>
  <si>
    <t>* Информация предоставляется справочно</t>
  </si>
  <si>
    <t>Мероприятия, направленные на улучшение показателя*</t>
  </si>
  <si>
    <t>Обозначение в МУ 1256</t>
  </si>
  <si>
    <t>Номер группы</t>
  </si>
  <si>
    <t>Базовые значения показателей надежности (Пsaidi)</t>
  </si>
  <si>
    <t xml:space="preserve">Сm,i,  </t>
  </si>
  <si>
    <t>Максимальная динамика улучшения плановых показателей надежности (Пsaidi)</t>
  </si>
  <si>
    <r>
      <t>R</t>
    </r>
    <r>
      <rPr>
        <vertAlign val="subscript"/>
        <sz val="11"/>
        <rFont val="Calibri"/>
        <family val="2"/>
      </rPr>
      <t>m,i</t>
    </r>
  </si>
  <si>
    <t>Минимальное значение показателя надежности (Пsaidi), час.</t>
  </si>
  <si>
    <r>
      <t xml:space="preserve">Значение показателя уровня надежности оказываемых услуг для m-й группы территориальных сетевых организаций, рассчитанное на год (n), соответствующий </t>
    </r>
    <r>
      <rPr>
        <u val="single"/>
        <sz val="12"/>
        <rFont val="Times New Roman"/>
        <family val="1"/>
      </rPr>
      <t>первому</t>
    </r>
    <r>
      <rPr>
        <sz val="12"/>
        <rFont val="Times New Roman"/>
        <family val="1"/>
      </rPr>
      <t xml:space="preserve"> расчетному периоду регулирования,                     (по формуле 18)</t>
    </r>
  </si>
  <si>
    <t>Значение темпа улучшения показателей уровня надежности оказываемых услуг (окончательное)</t>
  </si>
  <si>
    <t xml:space="preserve">rm,i </t>
  </si>
  <si>
    <t>Базовые значения показателей надежности (Пsaifi)</t>
  </si>
  <si>
    <t>Максимальная динамика улучшения плановых показателей надежности (Пsaifi)</t>
  </si>
  <si>
    <t>Минимальное значение показателя надежности (Пsaifi), час.</t>
  </si>
  <si>
    <r>
      <t xml:space="preserve">Значение показателя уровня надежности оказываемых услуг для m-й группы территориальных сетевых организаций, рассчитанное на год (n), соответствующий </t>
    </r>
    <r>
      <rPr>
        <u val="single"/>
        <sz val="12"/>
        <rFont val="Times New Roman"/>
        <family val="1"/>
      </rPr>
      <t>первому</t>
    </r>
    <r>
      <rPr>
        <sz val="12"/>
        <rFont val="Times New Roman"/>
        <family val="1"/>
      </rPr>
      <t xml:space="preserve"> расчетному периоду регулирования,                (по формуле 18)</t>
    </r>
  </si>
  <si>
    <t xml:space="preserve"> Базовые значения показателей надежности,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(Пsaidi)</t>
  </si>
  <si>
    <t>Базовые значения показателей надежности</t>
  </si>
  <si>
    <t>Максимальная динамика улучшения плановых показателей надежности</t>
  </si>
  <si>
    <t>Значения коэффициентов допустимых отклонений фактических значений показателей надежности от плановых</t>
  </si>
  <si>
    <t>Коэффициент K1m</t>
  </si>
  <si>
    <t>Коэффициент Km</t>
  </si>
  <si>
    <t>ЛЭП 7 500 км и более,
доля КЛ менее 10%, средняя летняя температура 20 °C и более</t>
  </si>
  <si>
    <t>ЛЭП 7 500 км и более,
доля КЛ менее 10%, средняя летняя температура менее 20 °C, число разъединителей и выключателей менее 25 000 штук</t>
  </si>
  <si>
    <t>ЛЭП 7 500 км и более,
доля КЛ менее 10%, средняя летняя температура менее 20 °C, число разъединителей и выключателей 25 000 штук и более</t>
  </si>
  <si>
    <t>ЛЭП 7 500 км и более,
доля КЛ 10% и более</t>
  </si>
  <si>
    <t>ЛЭП 10 км и более и менее 7500 км,
доля КЛ 30% и более</t>
  </si>
  <si>
    <t>ЛЭП 10 км и более и менее 7500 км, доля КЛ менее 30%,
плотность менее 20 штук/км, число точек поставки менее 10 000 штук</t>
  </si>
  <si>
    <t>ЛЭП 10 км и более и менее 7500 км, доля КЛ менее 30%,
плотность менее 20 штук/км, число точек поставки 10 000 штук и более</t>
  </si>
  <si>
    <t>ЛЭП 10 км и более и менее 7500 км, доля КЛ менее 30%,
плотность 20 штук/км и более</t>
  </si>
  <si>
    <t>Базовые значения показателей надежности, значения коэффициентов допустимых отклонений фактических значений показателей надежности от плановых и максимальной динамики улучшения плановых показателей надежности для групп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(Пsaifi)</t>
  </si>
  <si>
    <t>ЛЭП 7 500 км и более,
доля КЛ менее 10%</t>
  </si>
  <si>
    <t>ЛЭП 3 000 км и более и менее 7 500 км,
доля КЛ менее 15%</t>
  </si>
  <si>
    <t>ЛЭП 3 000 км и более и менее 7 500 км,
доля КЛ 15% и более</t>
  </si>
  <si>
    <t>ЛЭП 100 км и более и менее 3 000 км,
доля КЛ 35% и более</t>
  </si>
  <si>
    <t>ЛЭП 100 км и более и менее 3 000 км,
доля КЛ менее 35%</t>
  </si>
  <si>
    <t>Расчетное значение темпа улучшения показателей уровня надежности оказываемых услуг, расчитанное по формуле 17</t>
  </si>
  <si>
    <t>Расчетное значение показателя надежности на первый год ДПР, расчитанное по формуле 16</t>
  </si>
  <si>
    <t>Проведение капитального ремонта и реконструкции объектов электросетевого хозяйства</t>
  </si>
  <si>
    <t>А.В.Гуров</t>
  </si>
  <si>
    <t>Уставный капитал и договора аренды</t>
  </si>
  <si>
    <t>Генеральный директор АО "Электросетевая компания"</t>
  </si>
  <si>
    <t>2025 год</t>
  </si>
  <si>
    <t>2026 год</t>
  </si>
  <si>
    <t>2027 год</t>
  </si>
  <si>
    <t>Должность, Ф.И.О., Подпись</t>
  </si>
  <si>
    <t>АО "Электросетевая компания"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</si>
</sst>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"/>
    <numFmt numFmtId="187" formatCode="dd/mm/yy;@"/>
    <numFmt numFmtId="188" formatCode="[h]:mm:ss;@"/>
    <numFmt numFmtId="189" formatCode="#,##0.0000"/>
    <numFmt numFmtId="190" formatCode="0.0000"/>
    <numFmt numFmtId="191" formatCode="0.000"/>
    <numFmt numFmtId="192" formatCode="dd/mm/yy\ h:mm;@"/>
    <numFmt numFmtId="193" formatCode="h:mm;@"/>
    <numFmt numFmtId="194" formatCode="0.0000000"/>
    <numFmt numFmtId="195" formatCode="0.000000"/>
    <numFmt numFmtId="196" formatCode="0.00000"/>
    <numFmt numFmtId="197" formatCode="0.00000000"/>
    <numFmt numFmtId="198" formatCode="0.0%"/>
    <numFmt numFmtId="199" formatCode="mmm/yyyy"/>
  </numFmts>
  <fonts count="62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i/>
      <sz val="12"/>
      <color indexed="63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26282F"/>
      <name val="Times New Roman"/>
      <family val="1"/>
    </font>
    <font>
      <sz val="10"/>
      <color rgb="FF26282F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" fontId="15" fillId="28" borderId="6" applyBorder="0">
      <alignment horizontal="right"/>
      <protection/>
    </xf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18" fillId="0" borderId="0" applyFill="0" applyProtection="0">
      <alignment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8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9" fontId="4" fillId="34" borderId="6" xfId="56" applyNumberFormat="1" applyFont="1" applyFill="1" applyBorder="1" applyAlignment="1" applyProtection="1">
      <alignment horizontal="center" vertical="center" wrapText="1"/>
      <protection/>
    </xf>
    <xf numFmtId="16" fontId="8" fillId="0" borderId="6" xfId="0" applyNumberFormat="1" applyFont="1" applyBorder="1" applyAlignment="1">
      <alignment horizontal="center" vertical="center" wrapText="1"/>
    </xf>
    <xf numFmtId="0" fontId="8" fillId="35" borderId="6" xfId="0" applyFont="1" applyFill="1" applyBorder="1" applyAlignment="1">
      <alignment horizontal="center" vertical="center" wrapText="1"/>
    </xf>
    <xf numFmtId="186" fontId="8" fillId="36" borderId="6" xfId="0" applyNumberFormat="1" applyFont="1" applyFill="1" applyBorder="1" applyAlignment="1">
      <alignment horizontal="center" vertical="center" wrapText="1"/>
    </xf>
    <xf numFmtId="186" fontId="8" fillId="35" borderId="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98" fontId="8" fillId="36" borderId="6" xfId="0" applyNumberFormat="1" applyFont="1" applyFill="1" applyBorder="1" applyAlignment="1">
      <alignment horizontal="center" vertical="center" wrapText="1"/>
    </xf>
    <xf numFmtId="49" fontId="4" fillId="28" borderId="6" xfId="49" applyNumberFormat="1" applyFont="1" applyBorder="1" applyAlignment="1" applyProtection="1">
      <alignment horizontal="center" vertical="center" wrapText="1"/>
      <protection locked="0"/>
    </xf>
    <xf numFmtId="2" fontId="8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91" fontId="1" fillId="0" borderId="0" xfId="0" applyNumberFormat="1" applyFont="1" applyAlignment="1">
      <alignment horizontal="center" vertical="center" wrapText="1"/>
    </xf>
    <xf numFmtId="190" fontId="1" fillId="0" borderId="0" xfId="0" applyNumberFormat="1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96" fontId="8" fillId="36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0" fontId="60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86" fontId="4" fillId="28" borderId="6" xfId="49" applyNumberFormat="1" applyFont="1" applyBorder="1" applyAlignment="1" applyProtection="1">
      <alignment horizontal="center" vertical="center" wrapText="1"/>
      <protection locked="0"/>
    </xf>
    <xf numFmtId="0" fontId="8" fillId="36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Alignment="1">
      <alignment/>
    </xf>
    <xf numFmtId="189" fontId="8" fillId="36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0" fontId="9" fillId="36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190" fontId="8" fillId="36" borderId="6" xfId="0" applyNumberFormat="1" applyFont="1" applyFill="1" applyBorder="1" applyAlignment="1">
      <alignment horizontal="center" vertical="center" wrapText="1"/>
    </xf>
    <xf numFmtId="190" fontId="9" fillId="36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28" borderId="11" xfId="49" applyNumberFormat="1" applyFont="1" applyBorder="1" applyAlignment="1" applyProtection="1">
      <alignment horizontal="center" vertical="center" wrapText="1"/>
      <protection locked="0"/>
    </xf>
    <xf numFmtId="49" fontId="4" fillId="28" borderId="16" xfId="49" applyNumberFormat="1" applyFont="1" applyBorder="1" applyAlignment="1" applyProtection="1">
      <alignment horizontal="center" vertical="center" wrapText="1"/>
      <protection locked="0"/>
    </xf>
    <xf numFmtId="49" fontId="4" fillId="28" borderId="17" xfId="49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_ПоказТехприсоед (Птпр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Relationship Id="rId5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400050</xdr:rowOff>
    </xdr:from>
    <xdr:to>
      <xdr:col>1</xdr:col>
      <xdr:colOff>352425</xdr:colOff>
      <xdr:row>11</xdr:row>
      <xdr:rowOff>400050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6671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0</xdr:rowOff>
    </xdr:from>
    <xdr:ext cx="352425" cy="238125"/>
    <xdr:sp>
      <xdr:nvSpPr>
        <xdr:cNvPr id="2" name="AutoShape 194" descr="http://mobileonline.garant.ru/document/formula?revision=1682017&amp;document_id=71578114&amp;paragraph_id=1748&amp;number=0"/>
        <xdr:cNvSpPr>
          <a:spLocks noChangeAspect="1"/>
        </xdr:cNvSpPr>
      </xdr:nvSpPr>
      <xdr:spPr>
        <a:xfrm>
          <a:off x="695325" y="53911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52425" cy="238125"/>
    <xdr:sp>
      <xdr:nvSpPr>
        <xdr:cNvPr id="3" name="AutoShape 194" descr="http://mobileonline.garant.ru/document/formula?revision=1682017&amp;document_id=71578114&amp;paragraph_id=1748&amp;number=0"/>
        <xdr:cNvSpPr>
          <a:spLocks noChangeAspect="1"/>
        </xdr:cNvSpPr>
      </xdr:nvSpPr>
      <xdr:spPr>
        <a:xfrm>
          <a:off x="695325" y="5391150"/>
          <a:ext cx="352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400050</xdr:colOff>
      <xdr:row>29</xdr:row>
      <xdr:rowOff>95250</xdr:rowOff>
    </xdr:from>
    <xdr:to>
      <xdr:col>2</xdr:col>
      <xdr:colOff>742950</xdr:colOff>
      <xdr:row>29</xdr:row>
      <xdr:rowOff>333375</xdr:rowOff>
    </xdr:to>
    <xdr:pic>
      <xdr:nvPicPr>
        <xdr:cNvPr id="4" name="Рисунок 2" descr="base_1_220786_3279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62575" y="76962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30</xdr:row>
      <xdr:rowOff>333375</xdr:rowOff>
    </xdr:from>
    <xdr:to>
      <xdr:col>2</xdr:col>
      <xdr:colOff>809625</xdr:colOff>
      <xdr:row>30</xdr:row>
      <xdr:rowOff>609600</xdr:rowOff>
    </xdr:to>
    <xdr:pic>
      <xdr:nvPicPr>
        <xdr:cNvPr id="5" name="Рисунок 9" descr="base_1_220786_327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29250" y="833437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42</xdr:row>
      <xdr:rowOff>95250</xdr:rowOff>
    </xdr:from>
    <xdr:to>
      <xdr:col>2</xdr:col>
      <xdr:colOff>742950</xdr:colOff>
      <xdr:row>42</xdr:row>
      <xdr:rowOff>333375</xdr:rowOff>
    </xdr:to>
    <xdr:pic>
      <xdr:nvPicPr>
        <xdr:cNvPr id="6" name="Рисунок 2" descr="base_1_220786_3279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362575" y="1259205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43</xdr:row>
      <xdr:rowOff>333375</xdr:rowOff>
    </xdr:from>
    <xdr:to>
      <xdr:col>2</xdr:col>
      <xdr:colOff>809625</xdr:colOff>
      <xdr:row>43</xdr:row>
      <xdr:rowOff>609600</xdr:rowOff>
    </xdr:to>
    <xdr:pic>
      <xdr:nvPicPr>
        <xdr:cNvPr id="7" name="Рисунок 9" descr="base_1_220786_3279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29250" y="132302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27</xdr:row>
      <xdr:rowOff>28575</xdr:rowOff>
    </xdr:from>
    <xdr:to>
      <xdr:col>2</xdr:col>
      <xdr:colOff>981075</xdr:colOff>
      <xdr:row>27</xdr:row>
      <xdr:rowOff>200025</xdr:rowOff>
    </xdr:to>
    <xdr:pic>
      <xdr:nvPicPr>
        <xdr:cNvPr id="8" name="Рисунок 10" descr="base_1_220786_3280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772150" y="7029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40</xdr:row>
      <xdr:rowOff>28575</xdr:rowOff>
    </xdr:from>
    <xdr:to>
      <xdr:col>2</xdr:col>
      <xdr:colOff>981075</xdr:colOff>
      <xdr:row>40</xdr:row>
      <xdr:rowOff>200025</xdr:rowOff>
    </xdr:to>
    <xdr:pic>
      <xdr:nvPicPr>
        <xdr:cNvPr id="9" name="Рисунок 11" descr="base_1_220786_3280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772150" y="119253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32</xdr:row>
      <xdr:rowOff>47625</xdr:rowOff>
    </xdr:from>
    <xdr:to>
      <xdr:col>2</xdr:col>
      <xdr:colOff>809625</xdr:colOff>
      <xdr:row>32</xdr:row>
      <xdr:rowOff>323850</xdr:rowOff>
    </xdr:to>
    <xdr:pic>
      <xdr:nvPicPr>
        <xdr:cNvPr id="10" name="Рисунок 12" descr="base_1_220786_3279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29250" y="9648825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45</xdr:row>
      <xdr:rowOff>19050</xdr:rowOff>
    </xdr:from>
    <xdr:to>
      <xdr:col>2</xdr:col>
      <xdr:colOff>828675</xdr:colOff>
      <xdr:row>45</xdr:row>
      <xdr:rowOff>295275</xdr:rowOff>
    </xdr:to>
    <xdr:pic>
      <xdr:nvPicPr>
        <xdr:cNvPr id="11" name="Рисунок 17" descr="base_1_220786_3279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448300" y="14516100"/>
          <a:ext cx="333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G47"/>
  <sheetViews>
    <sheetView view="pageBreakPreview" zoomScale="60" workbookViewId="0" topLeftCell="A1">
      <selection activeCell="A5" sqref="A5:D5"/>
    </sheetView>
  </sheetViews>
  <sheetFormatPr defaultColWidth="9.00390625" defaultRowHeight="12.75"/>
  <cols>
    <col min="1" max="1" width="9.125" style="9" customWidth="1"/>
    <col min="2" max="2" width="58.00390625" style="9" customWidth="1"/>
    <col min="3" max="3" width="32.125" style="9" customWidth="1"/>
    <col min="4" max="4" width="30.125" style="9" customWidth="1"/>
    <col min="5" max="5" width="42.25390625" style="9" customWidth="1"/>
    <col min="6" max="6" width="10.00390625" style="9" bestFit="1" customWidth="1"/>
    <col min="7" max="16384" width="9.125" style="9" customWidth="1"/>
  </cols>
  <sheetData>
    <row r="3" spans="1:4" ht="40.5" customHeight="1">
      <c r="A3" s="51" t="s">
        <v>20</v>
      </c>
      <c r="B3" s="51"/>
      <c r="C3" s="51"/>
      <c r="D3" s="51"/>
    </row>
    <row r="4" ht="15.75">
      <c r="A4" s="8"/>
    </row>
    <row r="5" spans="1:4" ht="15.75">
      <c r="A5" s="52" t="s">
        <v>113</v>
      </c>
      <c r="B5" s="52"/>
      <c r="C5" s="52"/>
      <c r="D5" s="52"/>
    </row>
    <row r="6" spans="1:4" ht="15.75">
      <c r="A6" s="52" t="s">
        <v>21</v>
      </c>
      <c r="B6" s="52"/>
      <c r="C6" s="52"/>
      <c r="D6" s="52"/>
    </row>
    <row r="7" ht="15.75">
      <c r="A7" s="8"/>
    </row>
    <row r="8" spans="1:4" ht="28.5" customHeight="1">
      <c r="A8" s="53" t="s">
        <v>32</v>
      </c>
      <c r="B8" s="53" t="s">
        <v>22</v>
      </c>
      <c r="C8" s="53" t="s">
        <v>23</v>
      </c>
      <c r="D8" s="53" t="s">
        <v>24</v>
      </c>
    </row>
    <row r="9" spans="1:4" ht="60.75" customHeight="1">
      <c r="A9" s="53"/>
      <c r="B9" s="53"/>
      <c r="C9" s="53"/>
      <c r="D9" s="53"/>
    </row>
    <row r="10" spans="1:4" ht="16.5" customHeight="1">
      <c r="A10" s="4">
        <v>1</v>
      </c>
      <c r="B10" s="4">
        <v>2</v>
      </c>
      <c r="C10" s="4">
        <v>3</v>
      </c>
      <c r="D10" s="4">
        <v>4</v>
      </c>
    </row>
    <row r="11" spans="1:4" ht="31.5">
      <c r="A11" s="1">
        <v>1</v>
      </c>
      <c r="B11" s="7" t="s">
        <v>25</v>
      </c>
      <c r="C11" s="31">
        <v>206.9</v>
      </c>
      <c r="D11" s="1" t="s">
        <v>107</v>
      </c>
    </row>
    <row r="12" spans="1:4" ht="31.5">
      <c r="A12" s="12" t="s">
        <v>35</v>
      </c>
      <c r="B12" s="7" t="s">
        <v>26</v>
      </c>
      <c r="C12" s="31">
        <v>55.2</v>
      </c>
      <c r="D12" s="1" t="s">
        <v>107</v>
      </c>
    </row>
    <row r="13" spans="1:4" ht="47.25">
      <c r="A13" s="1">
        <v>2</v>
      </c>
      <c r="B13" s="7" t="s">
        <v>27</v>
      </c>
      <c r="C13" s="17">
        <f>IF(C11=0,0,C12/C11)</f>
        <v>0.2667955534074432</v>
      </c>
      <c r="D13" s="1"/>
    </row>
    <row r="14" spans="1:4" ht="15.75">
      <c r="A14" s="1">
        <v>3</v>
      </c>
      <c r="B14" s="7" t="s">
        <v>28</v>
      </c>
      <c r="C14" s="14">
        <v>2736</v>
      </c>
      <c r="D14" s="1"/>
    </row>
    <row r="15" spans="1:4" ht="15.75">
      <c r="A15" s="1">
        <v>4</v>
      </c>
      <c r="B15" s="7" t="s">
        <v>29</v>
      </c>
      <c r="C15" s="15">
        <v>338.9999999999999</v>
      </c>
      <c r="D15" s="1"/>
    </row>
    <row r="16" spans="1:4" ht="15.75">
      <c r="A16" s="1">
        <v>5</v>
      </c>
      <c r="B16" s="7" t="s">
        <v>30</v>
      </c>
      <c r="C16" s="15">
        <v>20</v>
      </c>
      <c r="D16" s="1"/>
    </row>
    <row r="17" spans="1:4" ht="31.5">
      <c r="A17" s="1">
        <v>6</v>
      </c>
      <c r="B17" s="7" t="s">
        <v>33</v>
      </c>
      <c r="C17" s="13">
        <v>6</v>
      </c>
      <c r="D17" s="1" t="s">
        <v>31</v>
      </c>
    </row>
    <row r="18" spans="1:4" ht="31.5">
      <c r="A18" s="1">
        <v>7</v>
      </c>
      <c r="B18" s="7" t="s">
        <v>34</v>
      </c>
      <c r="C18" s="13">
        <v>6</v>
      </c>
      <c r="D18" s="1" t="s">
        <v>31</v>
      </c>
    </row>
    <row r="21" spans="2:4" s="8" customFormat="1" ht="15.75">
      <c r="B21" s="8" t="s">
        <v>108</v>
      </c>
      <c r="D21" s="8" t="s">
        <v>106</v>
      </c>
    </row>
    <row r="22" spans="2:3" ht="12.75">
      <c r="B22" s="54" t="s">
        <v>1</v>
      </c>
      <c r="C22" s="54"/>
    </row>
    <row r="23" ht="12.75">
      <c r="B23" s="9" t="s">
        <v>2</v>
      </c>
    </row>
    <row r="26" ht="12.75">
      <c r="B26" s="30" t="s">
        <v>65</v>
      </c>
    </row>
    <row r="27" spans="1:7" ht="96.75" customHeight="1">
      <c r="A27" s="51" t="s">
        <v>63</v>
      </c>
      <c r="B27" s="51"/>
      <c r="C27" s="28"/>
      <c r="D27" s="55" t="s">
        <v>64</v>
      </c>
      <c r="E27" s="55"/>
      <c r="F27" s="29"/>
      <c r="G27" s="29"/>
    </row>
    <row r="28" spans="1:7" ht="15.75">
      <c r="A28" s="5"/>
      <c r="B28" s="2"/>
      <c r="C28" s="2"/>
      <c r="D28" s="5"/>
      <c r="E28" s="2"/>
      <c r="G28" s="8"/>
    </row>
    <row r="29" spans="1:7" ht="31.5">
      <c r="A29" s="3" t="s">
        <v>62</v>
      </c>
      <c r="B29" s="3" t="s">
        <v>5</v>
      </c>
      <c r="D29" s="23" t="s">
        <v>62</v>
      </c>
      <c r="E29" s="23" t="s">
        <v>37</v>
      </c>
      <c r="F29" s="2"/>
      <c r="G29" s="8"/>
    </row>
    <row r="30" spans="1:5" ht="31.5" customHeight="1">
      <c r="A30" s="1">
        <v>1</v>
      </c>
      <c r="B30" s="7" t="s">
        <v>7</v>
      </c>
      <c r="D30" s="1">
        <v>1</v>
      </c>
      <c r="E30" s="6" t="s">
        <v>39</v>
      </c>
    </row>
    <row r="31" spans="1:5" ht="47.25">
      <c r="A31" s="1">
        <v>2</v>
      </c>
      <c r="B31" s="7" t="s">
        <v>6</v>
      </c>
      <c r="D31" s="1">
        <v>2</v>
      </c>
      <c r="E31" s="6" t="s">
        <v>9</v>
      </c>
    </row>
    <row r="32" spans="1:5" ht="47.25">
      <c r="A32" s="1">
        <v>3</v>
      </c>
      <c r="B32" s="7" t="s">
        <v>8</v>
      </c>
      <c r="D32" s="1">
        <v>3</v>
      </c>
      <c r="E32" s="6" t="s">
        <v>40</v>
      </c>
    </row>
    <row r="33" spans="1:5" ht="31.5">
      <c r="A33" s="1">
        <v>4</v>
      </c>
      <c r="B33" s="7" t="s">
        <v>9</v>
      </c>
      <c r="D33" s="1">
        <v>4</v>
      </c>
      <c r="E33" s="6" t="s">
        <v>41</v>
      </c>
    </row>
    <row r="34" spans="1:5" ht="31.5">
      <c r="A34" s="1">
        <v>5</v>
      </c>
      <c r="B34" s="7" t="s">
        <v>10</v>
      </c>
      <c r="D34" s="1">
        <v>5</v>
      </c>
      <c r="E34" s="6" t="s">
        <v>42</v>
      </c>
    </row>
    <row r="35" spans="1:5" ht="47.25">
      <c r="A35" s="1">
        <v>6</v>
      </c>
      <c r="B35" s="7" t="s">
        <v>46</v>
      </c>
      <c r="D35" s="1">
        <v>6</v>
      </c>
      <c r="E35" s="6" t="s">
        <v>43</v>
      </c>
    </row>
    <row r="36" spans="1:5" ht="47.25">
      <c r="A36" s="1">
        <v>7</v>
      </c>
      <c r="B36" s="7" t="s">
        <v>11</v>
      </c>
      <c r="D36" s="1">
        <v>7</v>
      </c>
      <c r="E36" s="6" t="s">
        <v>38</v>
      </c>
    </row>
    <row r="37" spans="1:5" ht="31.5">
      <c r="A37" s="1">
        <v>8</v>
      </c>
      <c r="B37" s="7" t="s">
        <v>12</v>
      </c>
      <c r="D37" s="1">
        <v>8</v>
      </c>
      <c r="E37" s="6" t="s">
        <v>4</v>
      </c>
    </row>
    <row r="38" spans="1:2" ht="15.75">
      <c r="A38" s="1">
        <v>9</v>
      </c>
      <c r="B38" s="7" t="s">
        <v>4</v>
      </c>
    </row>
    <row r="40" spans="1:3" ht="15.75">
      <c r="A40" s="26" t="s">
        <v>55</v>
      </c>
      <c r="B40"/>
      <c r="C40"/>
    </row>
    <row r="41" spans="1:3" ht="57" customHeight="1">
      <c r="A41" s="56" t="s">
        <v>56</v>
      </c>
      <c r="B41" s="56"/>
      <c r="C41" s="56"/>
    </row>
    <row r="42" spans="1:3" ht="57" customHeight="1">
      <c r="A42" s="56" t="s">
        <v>57</v>
      </c>
      <c r="B42" s="56"/>
      <c r="C42" s="56"/>
    </row>
    <row r="43" spans="1:3" ht="57" customHeight="1">
      <c r="A43" s="56" t="s">
        <v>58</v>
      </c>
      <c r="B43" s="56"/>
      <c r="C43" s="56"/>
    </row>
    <row r="44" spans="1:3" ht="57" customHeight="1">
      <c r="A44" s="56" t="s">
        <v>59</v>
      </c>
      <c r="B44" s="56"/>
      <c r="C44" s="56"/>
    </row>
    <row r="45" spans="1:3" ht="64.5" customHeight="1">
      <c r="A45" s="56" t="s">
        <v>60</v>
      </c>
      <c r="B45" s="56"/>
      <c r="C45" s="56"/>
    </row>
    <row r="46" spans="1:4" ht="34.5" customHeight="1">
      <c r="A46" s="50" t="s">
        <v>61</v>
      </c>
      <c r="B46" s="50"/>
      <c r="C46" s="50"/>
      <c r="D46" s="14">
        <f>IF(C11=0,0,C14/C11)</f>
        <v>13.223779603673272</v>
      </c>
    </row>
    <row r="47" spans="1:3" ht="15.75">
      <c r="A47" s="25"/>
      <c r="B47" s="27"/>
      <c r="C47" s="27"/>
    </row>
  </sheetData>
  <sheetProtection/>
  <mergeCells count="16">
    <mergeCell ref="D27:E27"/>
    <mergeCell ref="A41:C41"/>
    <mergeCell ref="A42:C42"/>
    <mergeCell ref="A43:C43"/>
    <mergeCell ref="A44:C44"/>
    <mergeCell ref="A45:C45"/>
    <mergeCell ref="A46:C46"/>
    <mergeCell ref="A27:B27"/>
    <mergeCell ref="A3:D3"/>
    <mergeCell ref="A5:D5"/>
    <mergeCell ref="A6:D6"/>
    <mergeCell ref="A8:A9"/>
    <mergeCell ref="B8:B9"/>
    <mergeCell ref="C8:C9"/>
    <mergeCell ref="D8:D9"/>
    <mergeCell ref="B22:C22"/>
  </mergeCells>
  <conditionalFormatting sqref="C11">
    <cfRule type="cellIs" priority="4" dxfId="6" operator="equal" stopIfTrue="1">
      <formula>""""""</formula>
    </cfRule>
    <cfRule type="cellIs" priority="5" dxfId="6" operator="between" stopIfTrue="1">
      <formula>""""""</formula>
      <formula>""""""</formula>
    </cfRule>
    <cfRule type="cellIs" priority="6" dxfId="6" operator="equal" stopIfTrue="1">
      <formula>""""""</formula>
    </cfRule>
  </conditionalFormatting>
  <conditionalFormatting sqref="C12">
    <cfRule type="cellIs" priority="1" dxfId="6" operator="equal" stopIfTrue="1">
      <formula>""""""</formula>
    </cfRule>
    <cfRule type="cellIs" priority="2" dxfId="6" operator="between" stopIfTrue="1">
      <formula>""""""</formula>
      <formula>""""""</formula>
    </cfRule>
    <cfRule type="cellIs" priority="3" dxfId="6" operator="equal" stopIfTrue="1">
      <formula>""""""</formula>
    </cfRule>
  </conditionalFormatting>
  <printOptions/>
  <pageMargins left="0.7" right="0.7" top="0.75" bottom="0.75" header="0.3" footer="0.3"/>
  <pageSetup horizontalDpi="600" verticalDpi="600" orientation="landscape" paperSize="9" scale="78" r:id="rId1"/>
  <rowBreaks count="2" manualBreakCount="2">
    <brk id="24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Q78"/>
  <sheetViews>
    <sheetView tabSelected="1" view="pageBreakPreview" zoomScaleSheetLayoutView="100" zoomScalePageLayoutView="0" workbookViewId="0" topLeftCell="A40">
      <selection activeCell="B6" sqref="B6:I6"/>
    </sheetView>
  </sheetViews>
  <sheetFormatPr defaultColWidth="9.00390625" defaultRowHeight="12.75"/>
  <cols>
    <col min="1" max="1" width="9.125" style="8" customWidth="1"/>
    <col min="2" max="2" width="56.00390625" style="8" customWidth="1"/>
    <col min="3" max="3" width="17.00390625" style="8" customWidth="1"/>
    <col min="4" max="4" width="16.125" style="8" customWidth="1"/>
    <col min="5" max="5" width="15.375" style="8" customWidth="1"/>
    <col min="6" max="8" width="15.625" style="8" customWidth="1"/>
    <col min="9" max="9" width="15.875" style="8" customWidth="1"/>
    <col min="10" max="10" width="20.75390625" style="8" customWidth="1"/>
    <col min="11" max="11" width="21.375" style="8" customWidth="1"/>
    <col min="12" max="12" width="13.125" style="8" bestFit="1" customWidth="1"/>
    <col min="13" max="13" width="9.125" style="8" customWidth="1"/>
    <col min="14" max="14" width="10.00390625" style="8" bestFit="1" customWidth="1"/>
    <col min="15" max="16384" width="9.125" style="8" customWidth="1"/>
  </cols>
  <sheetData>
    <row r="2" spans="2:9" ht="31.5" customHeight="1">
      <c r="B2" s="51" t="s">
        <v>50</v>
      </c>
      <c r="C2" s="51"/>
      <c r="D2" s="51"/>
      <c r="E2" s="51"/>
      <c r="F2" s="51"/>
      <c r="G2" s="51"/>
      <c r="H2" s="51"/>
      <c r="I2" s="51"/>
    </row>
    <row r="3" spans="2:9" ht="15.75">
      <c r="B3" s="58"/>
      <c r="C3" s="58"/>
      <c r="D3" s="58"/>
      <c r="E3" s="58"/>
      <c r="F3" s="58"/>
      <c r="G3" s="58"/>
      <c r="H3" s="58"/>
      <c r="I3" s="58"/>
    </row>
    <row r="5" spans="2:9" ht="18" customHeight="1">
      <c r="B5" s="57" t="s">
        <v>113</v>
      </c>
      <c r="C5" s="57"/>
      <c r="D5" s="57"/>
      <c r="E5" s="57"/>
      <c r="F5" s="57"/>
      <c r="G5" s="57"/>
      <c r="H5" s="57"/>
      <c r="I5" s="57"/>
    </row>
    <row r="6" spans="2:9" ht="15.75">
      <c r="B6" s="54" t="s">
        <v>66</v>
      </c>
      <c r="C6" s="54"/>
      <c r="D6" s="54"/>
      <c r="E6" s="54"/>
      <c r="F6" s="54"/>
      <c r="G6" s="54"/>
      <c r="H6" s="54"/>
      <c r="I6" s="54"/>
    </row>
    <row r="8" spans="2:9" ht="35.25" customHeight="1">
      <c r="B8" s="53" t="s">
        <v>13</v>
      </c>
      <c r="C8" s="53" t="s">
        <v>68</v>
      </c>
      <c r="D8" s="3" t="s">
        <v>14</v>
      </c>
      <c r="E8" s="59" t="s">
        <v>16</v>
      </c>
      <c r="F8" s="60"/>
      <c r="G8" s="60"/>
      <c r="H8" s="60"/>
      <c r="I8" s="61"/>
    </row>
    <row r="9" spans="2:17" ht="41.25" customHeight="1">
      <c r="B9" s="53"/>
      <c r="C9" s="53"/>
      <c r="D9" s="3" t="s">
        <v>15</v>
      </c>
      <c r="E9" s="3" t="s">
        <v>53</v>
      </c>
      <c r="F9" s="3" t="s">
        <v>54</v>
      </c>
      <c r="G9" s="3" t="s">
        <v>109</v>
      </c>
      <c r="H9" s="3" t="s">
        <v>110</v>
      </c>
      <c r="I9" s="3" t="s">
        <v>111</v>
      </c>
      <c r="M9" s="52"/>
      <c r="N9" s="52"/>
      <c r="O9" s="52"/>
      <c r="P9" s="52"/>
      <c r="Q9" s="52"/>
    </row>
    <row r="10" spans="2:17" s="10" customFormat="1" ht="11.25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M10" s="22"/>
      <c r="N10" s="21"/>
      <c r="O10" s="21"/>
      <c r="P10" s="21"/>
      <c r="Q10" s="21"/>
    </row>
    <row r="11" spans="2:12" ht="47.25">
      <c r="B11" s="1" t="s">
        <v>18</v>
      </c>
      <c r="C11" s="62" t="s">
        <v>105</v>
      </c>
      <c r="D11" s="18"/>
      <c r="E11" s="11">
        <f>E30*(1-$E$34)</f>
        <v>4.4244968838</v>
      </c>
      <c r="F11" s="11">
        <f>E11*(1-$E$34)</f>
        <v>4.344988674798113</v>
      </c>
      <c r="G11" s="11">
        <f>F11*(1-$E$34)</f>
        <v>4.266909228311991</v>
      </c>
      <c r="H11" s="11">
        <f>G11*(1-$E$34)</f>
        <v>4.190232869479224</v>
      </c>
      <c r="I11" s="11">
        <f>H11*(1-$E$34)</f>
        <v>4.114934384814682</v>
      </c>
      <c r="L11" s="20"/>
    </row>
    <row r="12" spans="2:12" ht="31.5">
      <c r="B12" s="1" t="s">
        <v>19</v>
      </c>
      <c r="C12" s="63"/>
      <c r="D12" s="18"/>
      <c r="E12" s="11">
        <f>E43*(1-$E$47)</f>
        <v>0.989834224249627</v>
      </c>
      <c r="F12" s="11">
        <f>E12*(1-$E$47)</f>
        <v>0.9720440413669933</v>
      </c>
      <c r="G12" s="11">
        <f>F12*(1-$E$47)</f>
        <v>0.9545735995068905</v>
      </c>
      <c r="H12" s="11">
        <f>G12*(1-$E$47)</f>
        <v>0.9374171519986876</v>
      </c>
      <c r="I12" s="11">
        <f>H12*(1-$E$47)</f>
        <v>0.9205690554560402</v>
      </c>
      <c r="L12" s="20"/>
    </row>
    <row r="13" spans="2:9" ht="31.5">
      <c r="B13" s="1" t="s">
        <v>17</v>
      </c>
      <c r="C13" s="64"/>
      <c r="D13" s="18"/>
      <c r="E13" s="11">
        <v>1</v>
      </c>
      <c r="F13" s="11">
        <f>IF(E13*(1-0.015)&lt;=1,1,E13*(1-0.015))</f>
        <v>1</v>
      </c>
      <c r="G13" s="11">
        <f>IF(F13*(1-0.015)&lt;=1,1,F13*(1-0.015))</f>
        <v>1</v>
      </c>
      <c r="H13" s="11">
        <f>IF(G13*(1-0.015)&lt;=1,1,G13*(1-0.015))</f>
        <v>1</v>
      </c>
      <c r="I13" s="11">
        <f>IF(H13*(1-0.015)&lt;=1,1,H13*(1-0.015))</f>
        <v>1</v>
      </c>
    </row>
    <row r="16" spans="2:8" ht="15.75">
      <c r="B16" s="8" t="s">
        <v>108</v>
      </c>
      <c r="H16" s="8" t="s">
        <v>106</v>
      </c>
    </row>
    <row r="17" spans="2:4" ht="15.75">
      <c r="B17" s="52" t="s">
        <v>1</v>
      </c>
      <c r="C17" s="52"/>
      <c r="D17" s="52"/>
    </row>
    <row r="18" ht="15.75">
      <c r="B18" s="9" t="s">
        <v>112</v>
      </c>
    </row>
    <row r="19" ht="15.75">
      <c r="L19" s="19"/>
    </row>
    <row r="20" ht="15.75">
      <c r="B20" s="8" t="s">
        <v>67</v>
      </c>
    </row>
    <row r="21" ht="15.75"/>
    <row r="22" spans="2:6" ht="15.75">
      <c r="B22" s="65"/>
      <c r="C22" s="65"/>
      <c r="D22" s="65"/>
      <c r="E22" s="65"/>
      <c r="F22" s="65"/>
    </row>
    <row r="24" spans="2:6" ht="22.5" customHeight="1">
      <c r="B24" s="65" t="s">
        <v>48</v>
      </c>
      <c r="C24" s="65"/>
      <c r="D24" s="65"/>
      <c r="E24" s="65"/>
      <c r="F24" s="69"/>
    </row>
    <row r="26" spans="2:5" ht="31.5">
      <c r="B26" s="3" t="s">
        <v>47</v>
      </c>
      <c r="C26" s="3" t="s">
        <v>69</v>
      </c>
      <c r="D26" s="3" t="s">
        <v>70</v>
      </c>
      <c r="E26" s="3" t="s">
        <v>36</v>
      </c>
    </row>
    <row r="27" spans="2:5" ht="15.75">
      <c r="B27" s="4">
        <v>1</v>
      </c>
      <c r="C27" s="4">
        <v>2</v>
      </c>
      <c r="D27" s="4">
        <v>3</v>
      </c>
      <c r="E27" s="4">
        <v>4</v>
      </c>
    </row>
    <row r="28" spans="2:5" ht="15.75">
      <c r="B28" s="1" t="s">
        <v>71</v>
      </c>
      <c r="C28" s="1" t="s">
        <v>72</v>
      </c>
      <c r="D28" s="32">
        <f>'Форма 1.9'!C17</f>
        <v>6</v>
      </c>
      <c r="E28" s="32">
        <f>VLOOKUP(D28,A55:F63,3)</f>
        <v>4.50546</v>
      </c>
    </row>
    <row r="29" spans="2:5" ht="31.5">
      <c r="B29" s="1" t="s">
        <v>73</v>
      </c>
      <c r="C29" s="33" t="s">
        <v>74</v>
      </c>
      <c r="D29" s="32">
        <f>D28</f>
        <v>6</v>
      </c>
      <c r="E29" s="32">
        <f>VLOOKUP(D29,A55:F63,4)</f>
        <v>0.28362</v>
      </c>
    </row>
    <row r="30" spans="2:5" ht="31.5">
      <c r="B30" s="1" t="s">
        <v>75</v>
      </c>
      <c r="C30" s="34"/>
      <c r="D30" s="1"/>
      <c r="E30" s="35">
        <f>E28</f>
        <v>4.50546</v>
      </c>
    </row>
    <row r="31" spans="2:5" ht="78.75">
      <c r="B31" s="1" t="s">
        <v>76</v>
      </c>
      <c r="C31" s="36"/>
      <c r="D31" s="1"/>
      <c r="E31" s="24">
        <f>E28*(1-0.015)^(2023-2017)</f>
        <v>4.114873809807006</v>
      </c>
    </row>
    <row r="32" spans="2:5" ht="47.25">
      <c r="B32" s="1" t="s">
        <v>103</v>
      </c>
      <c r="C32" s="1"/>
      <c r="D32" s="1"/>
      <c r="E32" s="24">
        <f>IF((ABS((E31/E30)^0.2-1))&gt;E29,E29,(ABS((E31/E30)^0.2-1)))</f>
        <v>0.017972891264817603</v>
      </c>
    </row>
    <row r="33" spans="2:5" ht="31.5">
      <c r="B33" s="37" t="s">
        <v>104</v>
      </c>
      <c r="C33" s="37"/>
      <c r="D33" s="37"/>
      <c r="E33" s="24">
        <f>E30*(1-E32)</f>
        <v>4.4244838573220155</v>
      </c>
    </row>
    <row r="34" spans="2:5" ht="31.5">
      <c r="B34" s="1" t="s">
        <v>77</v>
      </c>
      <c r="C34" s="1" t="s">
        <v>78</v>
      </c>
      <c r="D34" s="1"/>
      <c r="E34" s="38">
        <f>ROUND(IF(E33&lt;E31,0.015,IF(E32&lt;0.015,0.015,E32)),5)</f>
        <v>0.01797</v>
      </c>
    </row>
    <row r="35" spans="2:5" ht="15.75">
      <c r="B35" s="39"/>
      <c r="C35" s="39"/>
      <c r="D35" s="39"/>
      <c r="E35" s="39"/>
    </row>
    <row r="36" spans="2:5" ht="15.75">
      <c r="B36" s="39"/>
      <c r="C36" s="39"/>
      <c r="D36" s="39"/>
      <c r="E36" s="39"/>
    </row>
    <row r="37" spans="2:6" ht="23.25" customHeight="1">
      <c r="B37" s="65" t="s">
        <v>49</v>
      </c>
      <c r="C37" s="65"/>
      <c r="D37" s="65"/>
      <c r="E37" s="65"/>
      <c r="F37" s="69"/>
    </row>
    <row r="38" spans="2:5" ht="15.75">
      <c r="B38" s="39"/>
      <c r="C38" s="39"/>
      <c r="D38" s="39"/>
      <c r="E38" s="39"/>
    </row>
    <row r="39" spans="2:5" ht="31.5">
      <c r="B39" s="3" t="s">
        <v>47</v>
      </c>
      <c r="C39" s="3" t="s">
        <v>69</v>
      </c>
      <c r="D39" s="3" t="s">
        <v>70</v>
      </c>
      <c r="E39" s="3" t="s">
        <v>36</v>
      </c>
    </row>
    <row r="40" spans="2:5" ht="15.75">
      <c r="B40" s="4">
        <v>1</v>
      </c>
      <c r="C40" s="4">
        <v>2</v>
      </c>
      <c r="D40" s="4">
        <v>3</v>
      </c>
      <c r="E40" s="4">
        <v>4</v>
      </c>
    </row>
    <row r="41" spans="2:5" ht="15.75">
      <c r="B41" s="1" t="s">
        <v>79</v>
      </c>
      <c r="C41" s="1" t="s">
        <v>72</v>
      </c>
      <c r="D41" s="32">
        <f>'Форма 1.9'!C18</f>
        <v>6</v>
      </c>
      <c r="E41" s="32">
        <f>VLOOKUP(D41,A71:F78,3)</f>
        <v>1.00795</v>
      </c>
    </row>
    <row r="42" spans="2:5" ht="31.5">
      <c r="B42" s="1" t="s">
        <v>80</v>
      </c>
      <c r="C42" s="33" t="s">
        <v>74</v>
      </c>
      <c r="D42" s="32">
        <f>D41</f>
        <v>6</v>
      </c>
      <c r="E42" s="32">
        <f>VLOOKUP(D42,A71:F78,4)</f>
        <v>0.16107</v>
      </c>
    </row>
    <row r="43" spans="2:5" ht="31.5">
      <c r="B43" s="1" t="s">
        <v>81</v>
      </c>
      <c r="C43" s="36"/>
      <c r="D43" s="1"/>
      <c r="E43" s="35">
        <f>E41</f>
        <v>1.00795</v>
      </c>
    </row>
    <row r="44" spans="2:5" ht="78.75">
      <c r="B44" s="1" t="s">
        <v>82</v>
      </c>
      <c r="C44" s="36"/>
      <c r="D44" s="1"/>
      <c r="E44" s="24">
        <f>E41*(1-0.015)^(2023-2017)</f>
        <v>0.9205690554560402</v>
      </c>
    </row>
    <row r="45" spans="2:5" ht="47.25">
      <c r="B45" s="1" t="s">
        <v>103</v>
      </c>
      <c r="C45" s="1"/>
      <c r="D45" s="1"/>
      <c r="E45" s="47">
        <f>IF((ABS((E44/E43)^0.2-1))&gt;E42,E42,(ABS((E44/E43)^0.2-1)))</f>
        <v>0.017972891264817603</v>
      </c>
    </row>
    <row r="46" spans="2:5" ht="31.5">
      <c r="B46" s="37" t="s">
        <v>104</v>
      </c>
      <c r="C46" s="37"/>
      <c r="D46" s="37"/>
      <c r="E46" s="47">
        <f>E43*(1-E45)</f>
        <v>0.989834224249627</v>
      </c>
    </row>
    <row r="47" spans="2:5" ht="31.5">
      <c r="B47" s="1" t="s">
        <v>77</v>
      </c>
      <c r="C47" s="1" t="s">
        <v>78</v>
      </c>
      <c r="D47" s="1"/>
      <c r="E47" s="48">
        <f>IF(E46&lt;E44,0.015,IF(E45&lt;0.015,0.015,E45))</f>
        <v>0.017972891264817603</v>
      </c>
    </row>
    <row r="50" spans="1:6" ht="72" customHeight="1">
      <c r="A50" s="66" t="s">
        <v>83</v>
      </c>
      <c r="B50" s="66"/>
      <c r="C50" s="66"/>
      <c r="D50" s="66"/>
      <c r="E50" s="66"/>
      <c r="F50" s="66"/>
    </row>
    <row r="51" spans="1:6" ht="15.75">
      <c r="A51" s="2"/>
      <c r="B51" s="2"/>
      <c r="C51" s="2"/>
      <c r="D51" s="2"/>
      <c r="E51" s="2"/>
      <c r="F51" s="2"/>
    </row>
    <row r="52" spans="1:6" ht="54.75" customHeight="1">
      <c r="A52" s="67" t="s">
        <v>0</v>
      </c>
      <c r="B52" s="68" t="s">
        <v>37</v>
      </c>
      <c r="C52" s="68" t="s">
        <v>84</v>
      </c>
      <c r="D52" s="68" t="s">
        <v>85</v>
      </c>
      <c r="E52" s="68" t="s">
        <v>86</v>
      </c>
      <c r="F52" s="68"/>
    </row>
    <row r="53" spans="1:6" ht="25.5">
      <c r="A53" s="67"/>
      <c r="B53" s="68"/>
      <c r="C53" s="68"/>
      <c r="D53" s="68"/>
      <c r="E53" s="49" t="s">
        <v>87</v>
      </c>
      <c r="F53" s="49" t="s">
        <v>88</v>
      </c>
    </row>
    <row r="54" spans="1:6" ht="15.75">
      <c r="A54" s="41">
        <v>1</v>
      </c>
      <c r="B54" s="41">
        <v>2</v>
      </c>
      <c r="C54" s="41">
        <v>3</v>
      </c>
      <c r="D54" s="41">
        <v>4</v>
      </c>
      <c r="E54" s="41">
        <v>5</v>
      </c>
      <c r="F54" s="41">
        <v>6</v>
      </c>
    </row>
    <row r="55" spans="1:6" ht="25.5">
      <c r="A55" s="42">
        <v>1</v>
      </c>
      <c r="B55" s="43" t="s">
        <v>89</v>
      </c>
      <c r="C55" s="44">
        <v>9.6239</v>
      </c>
      <c r="D55" s="42">
        <v>0.09249</v>
      </c>
      <c r="E55" s="42">
        <v>0.3</v>
      </c>
      <c r="F55" s="42">
        <v>0.3</v>
      </c>
    </row>
    <row r="56" spans="1:6" ht="38.25">
      <c r="A56" s="42">
        <v>2</v>
      </c>
      <c r="B56" s="43" t="s">
        <v>90</v>
      </c>
      <c r="C56" s="42">
        <v>4.73976</v>
      </c>
      <c r="D56" s="42">
        <v>0.08958</v>
      </c>
      <c r="E56" s="42">
        <v>0.3</v>
      </c>
      <c r="F56" s="42">
        <v>0.3</v>
      </c>
    </row>
    <row r="57" spans="1:6" ht="38.25">
      <c r="A57" s="42">
        <v>3</v>
      </c>
      <c r="B57" s="43" t="s">
        <v>91</v>
      </c>
      <c r="C57" s="42">
        <v>2.92521</v>
      </c>
      <c r="D57" s="42">
        <v>0.09119</v>
      </c>
      <c r="E57" s="42">
        <v>0.3</v>
      </c>
      <c r="F57" s="42">
        <v>0.3</v>
      </c>
    </row>
    <row r="58" spans="1:6" ht="25.5">
      <c r="A58" s="42">
        <v>4</v>
      </c>
      <c r="B58" s="43" t="s">
        <v>92</v>
      </c>
      <c r="C58" s="44">
        <v>3.3358</v>
      </c>
      <c r="D58" s="42">
        <v>0.1339</v>
      </c>
      <c r="E58" s="42">
        <v>0.3</v>
      </c>
      <c r="F58" s="42">
        <v>0.3</v>
      </c>
    </row>
    <row r="59" spans="1:6" ht="25.5">
      <c r="A59" s="42">
        <v>5</v>
      </c>
      <c r="B59" s="43" t="s">
        <v>93</v>
      </c>
      <c r="C59" s="42">
        <v>2.33098</v>
      </c>
      <c r="D59" s="42">
        <v>0.21968</v>
      </c>
      <c r="E59" s="42">
        <v>0.3</v>
      </c>
      <c r="F59" s="42">
        <v>0.3</v>
      </c>
    </row>
    <row r="60" spans="1:6" ht="38.25">
      <c r="A60" s="42">
        <v>6</v>
      </c>
      <c r="B60" s="43" t="s">
        <v>94</v>
      </c>
      <c r="C60" s="42">
        <v>4.50546</v>
      </c>
      <c r="D60" s="42">
        <v>0.28362</v>
      </c>
      <c r="E60" s="42">
        <v>0.3</v>
      </c>
      <c r="F60" s="42">
        <v>0.3</v>
      </c>
    </row>
    <row r="61" spans="1:6" ht="38.25">
      <c r="A61" s="42">
        <v>7</v>
      </c>
      <c r="B61" s="43" t="s">
        <v>95</v>
      </c>
      <c r="C61" s="42">
        <v>6.11309</v>
      </c>
      <c r="D61" s="42">
        <v>0.1817</v>
      </c>
      <c r="E61" s="42">
        <v>0.3</v>
      </c>
      <c r="F61" s="42">
        <v>0.3</v>
      </c>
    </row>
    <row r="62" spans="1:6" ht="25.5">
      <c r="A62" s="42">
        <v>8</v>
      </c>
      <c r="B62" s="43" t="s">
        <v>96</v>
      </c>
      <c r="C62" s="42">
        <v>5.85076</v>
      </c>
      <c r="D62" s="42">
        <v>0.18958</v>
      </c>
      <c r="E62" s="42">
        <v>0.3</v>
      </c>
      <c r="F62" s="42">
        <v>0.3</v>
      </c>
    </row>
    <row r="63" spans="1:6" ht="15.75">
      <c r="A63" s="42">
        <v>9</v>
      </c>
      <c r="B63" s="43" t="s">
        <v>4</v>
      </c>
      <c r="C63" s="42">
        <v>1.30368</v>
      </c>
      <c r="D63" s="42">
        <v>0.19007</v>
      </c>
      <c r="E63" s="42">
        <v>0.3</v>
      </c>
      <c r="F63" s="42">
        <v>0.3</v>
      </c>
    </row>
    <row r="64" spans="1:6" ht="15.75">
      <c r="A64" s="45"/>
      <c r="B64" s="46"/>
      <c r="C64" s="2"/>
      <c r="D64" s="2"/>
      <c r="E64" s="2"/>
      <c r="F64" s="2"/>
    </row>
    <row r="65" spans="1:6" ht="15.75">
      <c r="A65" s="45"/>
      <c r="B65" s="46"/>
      <c r="C65" s="2"/>
      <c r="D65" s="2"/>
      <c r="E65" s="2"/>
      <c r="F65" s="2"/>
    </row>
    <row r="66" spans="1:6" ht="66.75" customHeight="1">
      <c r="A66" s="66" t="s">
        <v>97</v>
      </c>
      <c r="B66" s="66"/>
      <c r="C66" s="66"/>
      <c r="D66" s="66"/>
      <c r="E66" s="66"/>
      <c r="F66" s="66"/>
    </row>
    <row r="67" spans="1:6" ht="15.75">
      <c r="A67" s="45"/>
      <c r="B67" s="46"/>
      <c r="C67" s="2"/>
      <c r="D67" s="2"/>
      <c r="E67" s="2"/>
      <c r="F67" s="2"/>
    </row>
    <row r="68" spans="1:6" ht="64.5" customHeight="1">
      <c r="A68" s="67" t="s">
        <v>0</v>
      </c>
      <c r="B68" s="68" t="s">
        <v>37</v>
      </c>
      <c r="C68" s="68" t="s">
        <v>84</v>
      </c>
      <c r="D68" s="68" t="s">
        <v>85</v>
      </c>
      <c r="E68" s="68" t="s">
        <v>86</v>
      </c>
      <c r="F68" s="68"/>
    </row>
    <row r="69" spans="1:6" ht="25.5">
      <c r="A69" s="67"/>
      <c r="B69" s="68"/>
      <c r="C69" s="68"/>
      <c r="D69" s="68"/>
      <c r="E69" s="40" t="s">
        <v>87</v>
      </c>
      <c r="F69" s="40" t="s">
        <v>88</v>
      </c>
    </row>
    <row r="70" spans="1:6" ht="15.75">
      <c r="A70" s="41">
        <v>1</v>
      </c>
      <c r="B70" s="41">
        <v>2</v>
      </c>
      <c r="C70" s="41">
        <v>3</v>
      </c>
      <c r="D70" s="41">
        <v>4</v>
      </c>
      <c r="E70" s="41">
        <v>5</v>
      </c>
      <c r="F70" s="41">
        <v>6</v>
      </c>
    </row>
    <row r="71" spans="1:6" ht="25.5">
      <c r="A71" s="42">
        <v>1</v>
      </c>
      <c r="B71" s="43" t="s">
        <v>98</v>
      </c>
      <c r="C71" s="44">
        <v>1.96744</v>
      </c>
      <c r="D71" s="44">
        <v>0.079</v>
      </c>
      <c r="E71" s="42">
        <v>0.3</v>
      </c>
      <c r="F71" s="42">
        <v>0.3</v>
      </c>
    </row>
    <row r="72" spans="1:6" ht="25.5">
      <c r="A72" s="42">
        <v>2</v>
      </c>
      <c r="B72" s="43" t="s">
        <v>92</v>
      </c>
      <c r="C72" s="44">
        <v>1.23355</v>
      </c>
      <c r="D72" s="44">
        <v>0.13948</v>
      </c>
      <c r="E72" s="42">
        <v>0.3</v>
      </c>
      <c r="F72" s="42">
        <v>0.3</v>
      </c>
    </row>
    <row r="73" spans="1:6" ht="25.5">
      <c r="A73" s="42">
        <v>3</v>
      </c>
      <c r="B73" s="43" t="s">
        <v>99</v>
      </c>
      <c r="C73" s="44">
        <v>1.78816</v>
      </c>
      <c r="D73" s="44">
        <v>0.14553</v>
      </c>
      <c r="E73" s="42">
        <v>0.3</v>
      </c>
      <c r="F73" s="42">
        <v>0.3</v>
      </c>
    </row>
    <row r="74" spans="1:6" ht="25.5">
      <c r="A74" s="42">
        <v>4</v>
      </c>
      <c r="B74" s="43" t="s">
        <v>100</v>
      </c>
      <c r="C74" s="44">
        <v>0.75108</v>
      </c>
      <c r="D74" s="44">
        <v>0.17702</v>
      </c>
      <c r="E74" s="42">
        <v>0.3</v>
      </c>
      <c r="F74" s="42">
        <v>0.3</v>
      </c>
    </row>
    <row r="75" spans="1:6" ht="25.5">
      <c r="A75" s="42">
        <v>5</v>
      </c>
      <c r="B75" s="43" t="s">
        <v>101</v>
      </c>
      <c r="C75" s="44">
        <v>0.56439</v>
      </c>
      <c r="D75" s="44">
        <v>0.17379</v>
      </c>
      <c r="E75" s="42">
        <v>0.3</v>
      </c>
      <c r="F75" s="42">
        <v>0.3</v>
      </c>
    </row>
    <row r="76" spans="1:6" ht="25.5">
      <c r="A76" s="42">
        <v>6</v>
      </c>
      <c r="B76" s="43" t="s">
        <v>102</v>
      </c>
      <c r="C76" s="44">
        <v>1.00795</v>
      </c>
      <c r="D76" s="44">
        <v>0.16107</v>
      </c>
      <c r="E76" s="42">
        <v>0.3</v>
      </c>
      <c r="F76" s="42">
        <v>0.3</v>
      </c>
    </row>
    <row r="77" spans="1:6" ht="15.75">
      <c r="A77" s="42">
        <v>7</v>
      </c>
      <c r="B77" s="43" t="s">
        <v>38</v>
      </c>
      <c r="C77" s="44">
        <v>0.78503</v>
      </c>
      <c r="D77" s="44">
        <v>0.24091</v>
      </c>
      <c r="E77" s="42">
        <v>0.3</v>
      </c>
      <c r="F77" s="42">
        <v>0.3</v>
      </c>
    </row>
    <row r="78" spans="1:6" ht="15.75">
      <c r="A78" s="42">
        <v>8</v>
      </c>
      <c r="B78" s="43" t="s">
        <v>4</v>
      </c>
      <c r="C78" s="44">
        <v>0.92642</v>
      </c>
      <c r="D78" s="44">
        <v>0.12407</v>
      </c>
      <c r="E78" s="42">
        <v>0.3</v>
      </c>
      <c r="F78" s="42">
        <v>0.3</v>
      </c>
    </row>
  </sheetData>
  <sheetProtection/>
  <mergeCells count="25">
    <mergeCell ref="A66:F66"/>
    <mergeCell ref="A68:A69"/>
    <mergeCell ref="B68:B69"/>
    <mergeCell ref="C68:C69"/>
    <mergeCell ref="D68:D69"/>
    <mergeCell ref="E68:F68"/>
    <mergeCell ref="B22:F22"/>
    <mergeCell ref="A50:F50"/>
    <mergeCell ref="A52:A53"/>
    <mergeCell ref="B52:B53"/>
    <mergeCell ref="C52:C53"/>
    <mergeCell ref="D52:D53"/>
    <mergeCell ref="E52:F52"/>
    <mergeCell ref="B24:F24"/>
    <mergeCell ref="B37:F37"/>
    <mergeCell ref="B17:D17"/>
    <mergeCell ref="M9:Q9"/>
    <mergeCell ref="B5:I5"/>
    <mergeCell ref="B6:I6"/>
    <mergeCell ref="B2:I2"/>
    <mergeCell ref="B3:I3"/>
    <mergeCell ref="B8:B9"/>
    <mergeCell ref="C8:C9"/>
    <mergeCell ref="E8:I8"/>
    <mergeCell ref="C11:C13"/>
  </mergeCells>
  <conditionalFormatting sqref="C11">
    <cfRule type="cellIs" priority="19" dxfId="6" operator="equal" stopIfTrue="1">
      <formula>""""""</formula>
    </cfRule>
    <cfRule type="cellIs" priority="20" dxfId="6" operator="between" stopIfTrue="1">
      <formula>""""""</formula>
      <formula>""""""</formula>
    </cfRule>
    <cfRule type="cellIs" priority="21" dxfId="6" operator="equal" stopIfTrue="1">
      <formula>""""""</formula>
    </cfRule>
  </conditionalFormatting>
  <conditionalFormatting sqref="D11:D13">
    <cfRule type="cellIs" priority="16" dxfId="6" operator="equal" stopIfTrue="1">
      <formula>""""""</formula>
    </cfRule>
    <cfRule type="cellIs" priority="17" dxfId="6" operator="between" stopIfTrue="1">
      <formula>""""""</formula>
      <formula>""""""</formula>
    </cfRule>
    <cfRule type="cellIs" priority="18" dxfId="6" operator="equal" stopIfTrue="1">
      <formula>""""""</formula>
    </cfRule>
  </conditionalFormatting>
  <conditionalFormatting sqref="E13:I13">
    <cfRule type="cellIs" priority="13" dxfId="0" operator="equal" stopIfTrue="1">
      <formula>""""""</formula>
    </cfRule>
    <cfRule type="cellIs" priority="14" dxfId="0" operator="between" stopIfTrue="1">
      <formula>""""""</formula>
      <formula>""""""</formula>
    </cfRule>
    <cfRule type="cellIs" priority="15" dxfId="0" operator="equal" stopIfTrue="1">
      <formula>""""""</formula>
    </cfRule>
  </conditionalFormatting>
  <conditionalFormatting sqref="E11:I12">
    <cfRule type="cellIs" priority="1" dxfId="0" operator="equal" stopIfTrue="1">
      <formula>""""""</formula>
    </cfRule>
    <cfRule type="cellIs" priority="2" dxfId="0" operator="between" stopIfTrue="1">
      <formula>""""""</formula>
      <formula>""""""</formula>
    </cfRule>
    <cfRule type="cellIs" priority="3" dxfId="0" operator="equal" stopIfTrue="1">
      <formula>""""""</formula>
    </cfRule>
  </conditionalFormatting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56" r:id="rId2"/>
  <rowBreaks count="2" manualBreakCount="2">
    <brk id="22" max="8" man="1"/>
    <brk id="4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D14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27.375" style="0" customWidth="1"/>
    <col min="3" max="3" width="32.25390625" style="0" customWidth="1"/>
    <col min="4" max="4" width="49.875" style="0" customWidth="1"/>
  </cols>
  <sheetData>
    <row r="3" spans="1:4" ht="15.75">
      <c r="A3" s="51" t="s">
        <v>44</v>
      </c>
      <c r="B3" s="51"/>
      <c r="C3" s="51"/>
      <c r="D3" s="51"/>
    </row>
    <row r="4" spans="1:4" ht="15.75">
      <c r="A4" s="5"/>
      <c r="B4" s="2"/>
      <c r="C4" s="2"/>
      <c r="D4" s="2"/>
    </row>
    <row r="5" spans="1:4" ht="69.75" customHeight="1">
      <c r="A5" s="3" t="s">
        <v>3</v>
      </c>
      <c r="B5" s="3" t="str">
        <f>'Форма 9.2'!B6</f>
        <v>Базовое значение показателя наденжности</v>
      </c>
      <c r="C5" s="3" t="str">
        <f>'Форма 9.2'!C6</f>
        <v>Максимальная динамика улучшения плановых показателей</v>
      </c>
      <c r="D5" s="3" t="s">
        <v>5</v>
      </c>
    </row>
    <row r="6" spans="1:4" ht="31.5">
      <c r="A6" s="1">
        <v>1</v>
      </c>
      <c r="B6" s="13">
        <v>9.6239</v>
      </c>
      <c r="C6" s="13">
        <v>0.09249</v>
      </c>
      <c r="D6" s="7" t="s">
        <v>7</v>
      </c>
    </row>
    <row r="7" spans="1:4" ht="63">
      <c r="A7" s="1">
        <v>2</v>
      </c>
      <c r="B7" s="13">
        <v>4.73976</v>
      </c>
      <c r="C7" s="13">
        <v>0.08958</v>
      </c>
      <c r="D7" s="7" t="s">
        <v>6</v>
      </c>
    </row>
    <row r="8" spans="1:4" ht="63">
      <c r="A8" s="1">
        <v>3</v>
      </c>
      <c r="B8" s="13">
        <v>2.92521</v>
      </c>
      <c r="C8" s="13">
        <v>0.09119</v>
      </c>
      <c r="D8" s="7" t="s">
        <v>8</v>
      </c>
    </row>
    <row r="9" spans="1:4" ht="15.75">
      <c r="A9" s="1">
        <v>4</v>
      </c>
      <c r="B9" s="13">
        <v>3.3358</v>
      </c>
      <c r="C9" s="13">
        <v>0.1339</v>
      </c>
      <c r="D9" s="7" t="s">
        <v>9</v>
      </c>
    </row>
    <row r="10" spans="1:4" ht="31.5">
      <c r="A10" s="1">
        <v>5</v>
      </c>
      <c r="B10" s="13">
        <v>2.33098</v>
      </c>
      <c r="C10" s="13">
        <v>0.21968</v>
      </c>
      <c r="D10" s="7" t="s">
        <v>10</v>
      </c>
    </row>
    <row r="11" spans="1:4" ht="47.25">
      <c r="A11" s="1">
        <v>6</v>
      </c>
      <c r="B11" s="13">
        <v>4.50546</v>
      </c>
      <c r="C11" s="13">
        <v>0.28362</v>
      </c>
      <c r="D11" s="7" t="s">
        <v>46</v>
      </c>
    </row>
    <row r="12" spans="1:4" ht="47.25">
      <c r="A12" s="1">
        <v>7</v>
      </c>
      <c r="B12" s="13">
        <v>6.11309</v>
      </c>
      <c r="C12" s="13">
        <v>0.1817</v>
      </c>
      <c r="D12" s="7" t="s">
        <v>11</v>
      </c>
    </row>
    <row r="13" spans="1:4" ht="31.5">
      <c r="A13" s="1">
        <v>8</v>
      </c>
      <c r="B13" s="13">
        <v>5.85076</v>
      </c>
      <c r="C13" s="13">
        <v>0.18958</v>
      </c>
      <c r="D13" s="7" t="s">
        <v>12</v>
      </c>
    </row>
    <row r="14" spans="1:4" ht="15.75">
      <c r="A14" s="1">
        <v>9</v>
      </c>
      <c r="B14" s="13">
        <v>1.30368</v>
      </c>
      <c r="C14" s="13">
        <v>0.19007</v>
      </c>
      <c r="D14" s="7" t="s">
        <v>4</v>
      </c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3:D16"/>
  <sheetViews>
    <sheetView zoomScalePageLayoutView="0" workbookViewId="0" topLeftCell="A1">
      <selection activeCell="A3" sqref="A3:D16"/>
    </sheetView>
  </sheetViews>
  <sheetFormatPr defaultColWidth="9.00390625" defaultRowHeight="12.75"/>
  <cols>
    <col min="2" max="3" width="37.125" style="0" customWidth="1"/>
    <col min="4" max="4" width="45.75390625" style="0" customWidth="1"/>
  </cols>
  <sheetData>
    <row r="3" spans="1:4" ht="15.75">
      <c r="A3" s="55" t="s">
        <v>45</v>
      </c>
      <c r="B3" s="55"/>
      <c r="C3" s="55"/>
      <c r="D3" s="55"/>
    </row>
    <row r="4" spans="1:4" ht="15.75">
      <c r="A4" s="16"/>
      <c r="B4" s="9"/>
      <c r="C4" s="9"/>
      <c r="D4" s="8"/>
    </row>
    <row r="5" spans="1:4" ht="15.75">
      <c r="A5" s="5"/>
      <c r="B5" s="2"/>
      <c r="C5" s="2"/>
      <c r="D5" s="8"/>
    </row>
    <row r="6" spans="1:4" ht="21.75" customHeight="1">
      <c r="A6" s="53" t="s">
        <v>32</v>
      </c>
      <c r="B6" s="53" t="s">
        <v>51</v>
      </c>
      <c r="C6" s="53" t="s">
        <v>52</v>
      </c>
      <c r="D6" s="53" t="s">
        <v>37</v>
      </c>
    </row>
    <row r="7" spans="1:4" ht="37.5" customHeight="1">
      <c r="A7" s="53"/>
      <c r="B7" s="53"/>
      <c r="C7" s="53"/>
      <c r="D7" s="53"/>
    </row>
    <row r="8" spans="1:4" ht="12.75">
      <c r="A8" s="4">
        <v>1</v>
      </c>
      <c r="B8" s="4">
        <v>2</v>
      </c>
      <c r="C8" s="4"/>
      <c r="D8" s="4">
        <v>3</v>
      </c>
    </row>
    <row r="9" spans="1:4" ht="15.75">
      <c r="A9" s="1">
        <v>1</v>
      </c>
      <c r="B9" s="13">
        <v>1.96744</v>
      </c>
      <c r="C9" s="13">
        <v>0.079</v>
      </c>
      <c r="D9" s="6" t="s">
        <v>39</v>
      </c>
    </row>
    <row r="10" spans="1:4" ht="15.75">
      <c r="A10" s="1">
        <v>2</v>
      </c>
      <c r="B10" s="13">
        <v>1.23355</v>
      </c>
      <c r="C10" s="13">
        <v>0.13948</v>
      </c>
      <c r="D10" s="6" t="s">
        <v>9</v>
      </c>
    </row>
    <row r="11" spans="1:4" ht="31.5">
      <c r="A11" s="1">
        <v>3</v>
      </c>
      <c r="B11" s="13">
        <v>1.78816</v>
      </c>
      <c r="C11" s="13">
        <v>0.14553</v>
      </c>
      <c r="D11" s="6" t="s">
        <v>40</v>
      </c>
    </row>
    <row r="12" spans="1:4" ht="31.5">
      <c r="A12" s="1">
        <v>4</v>
      </c>
      <c r="B12" s="13">
        <v>0.75108</v>
      </c>
      <c r="C12" s="13">
        <v>0.17702</v>
      </c>
      <c r="D12" s="6" t="s">
        <v>41</v>
      </c>
    </row>
    <row r="13" spans="1:4" ht="31.5">
      <c r="A13" s="1">
        <v>5</v>
      </c>
      <c r="B13" s="13">
        <v>0.56439</v>
      </c>
      <c r="C13" s="13">
        <v>0.17379</v>
      </c>
      <c r="D13" s="6" t="s">
        <v>42</v>
      </c>
    </row>
    <row r="14" spans="1:4" ht="31.5">
      <c r="A14" s="1">
        <v>6</v>
      </c>
      <c r="B14" s="13">
        <v>1.00795</v>
      </c>
      <c r="C14" s="13">
        <v>0.16107</v>
      </c>
      <c r="D14" s="6" t="s">
        <v>43</v>
      </c>
    </row>
    <row r="15" spans="1:4" ht="15.75">
      <c r="A15" s="1">
        <v>7</v>
      </c>
      <c r="B15" s="13">
        <v>0.78503</v>
      </c>
      <c r="C15" s="13">
        <v>0.24091</v>
      </c>
      <c r="D15" s="6" t="s">
        <v>38</v>
      </c>
    </row>
    <row r="16" spans="1:4" ht="15.75">
      <c r="A16" s="1">
        <v>8</v>
      </c>
      <c r="B16" s="13">
        <v>0.92642</v>
      </c>
      <c r="C16" s="13">
        <v>0.12407</v>
      </c>
      <c r="D16" s="6" t="s">
        <v>4</v>
      </c>
    </row>
  </sheetData>
  <sheetProtection/>
  <mergeCells count="5">
    <mergeCell ref="A3:D3"/>
    <mergeCell ref="D6:D7"/>
    <mergeCell ref="A6:A7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1" sqref="O4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aavasilieva</cp:lastModifiedBy>
  <cp:lastPrinted>2022-05-19T13:02:37Z</cp:lastPrinted>
  <dcterms:created xsi:type="dcterms:W3CDTF">2006-02-09T04:37:41Z</dcterms:created>
  <dcterms:modified xsi:type="dcterms:W3CDTF">2022-05-20T04:56:42Z</dcterms:modified>
  <cp:category/>
  <cp:version/>
  <cp:contentType/>
  <cp:contentStatus/>
</cp:coreProperties>
</file>